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konet-my.sharepoint.com/personal/lena_stengarde_vxa_se/Documents/Skrivbordet/"/>
    </mc:Choice>
  </mc:AlternateContent>
  <xr:revisionPtr revIDLastSave="0" documentId="8_{C1E5551E-3FF4-444F-B476-1D3D885CACEF}" xr6:coauthVersionLast="47" xr6:coauthVersionMax="47" xr10:uidLastSave="{00000000-0000-0000-0000-000000000000}"/>
  <workbookProtection workbookAlgorithmName="SHA-512" workbookHashValue="CLNP9rDAmVWh1sv7oH4fUH4IqsR/JYhRaqFYerSSj4e9bXPNCr9goVGZ1cQV2T1Q2wqTXcO/qb+ROeywWI+xww==" workbookSaltValue="ozdRFeMFPiOOl5GCMBFqpQ==" workbookSpinCount="100000" lockStructure="1"/>
  <bookViews>
    <workbookView xWindow="-110" yWindow="-110" windowWidth="19420" windowHeight="11500" xr2:uid="{00000000-000D-0000-FFFF-FFFF00000000}"/>
  </bookViews>
  <sheets>
    <sheet name="Mycoplasmakalkyl Dikor " sheetId="1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4" l="1"/>
  <c r="I9" i="14"/>
  <c r="I7" i="14"/>
  <c r="I5" i="14"/>
  <c r="D16" i="14"/>
  <c r="I17" i="14" s="1"/>
  <c r="D15" i="14"/>
  <c r="I15" i="14" s="1"/>
  <c r="E16" i="14"/>
  <c r="L17" i="14" s="1"/>
  <c r="C16" i="14"/>
  <c r="H17" i="14" s="1"/>
  <c r="E15" i="14"/>
  <c r="J15" i="14" s="1"/>
  <c r="C15" i="14"/>
  <c r="H15" i="14" s="1"/>
  <c r="L16" i="14"/>
  <c r="K16" i="14"/>
  <c r="J16" i="14"/>
  <c r="H16" i="14"/>
  <c r="L9" i="14"/>
  <c r="K9" i="14"/>
  <c r="J9" i="14"/>
  <c r="H9" i="14"/>
  <c r="L7" i="14"/>
  <c r="K7" i="14"/>
  <c r="J7" i="14"/>
  <c r="H7" i="14"/>
  <c r="L5" i="14"/>
  <c r="K5" i="14"/>
  <c r="J5" i="14"/>
  <c r="H5" i="14"/>
  <c r="I20" i="14" l="1"/>
  <c r="J17" i="14"/>
  <c r="J20" i="14" s="1"/>
  <c r="K17" i="14"/>
  <c r="K15" i="14"/>
  <c r="L15" i="14"/>
  <c r="L20" i="14"/>
  <c r="H20" i="14"/>
  <c r="K20" i="14" l="1"/>
  <c r="K26" i="14" s="1"/>
  <c r="L26" i="14"/>
  <c r="L24" i="14"/>
  <c r="L22" i="14"/>
  <c r="J24" i="14"/>
  <c r="J22" i="14"/>
  <c r="H26" i="14"/>
  <c r="H24" i="14"/>
  <c r="H22" i="14"/>
  <c r="K22" i="14"/>
  <c r="I24" i="14"/>
  <c r="I26" i="14"/>
  <c r="I22" i="14"/>
  <c r="K24" i="14" l="1"/>
</calcChain>
</file>

<file path=xl/sharedStrings.xml><?xml version="1.0" encoding="utf-8"?>
<sst xmlns="http://schemas.openxmlformats.org/spreadsheetml/2006/main" count="51" uniqueCount="46">
  <si>
    <t>Genomsnittlig avvänjningsvikt, kg</t>
  </si>
  <si>
    <t>Dikalvspris, medelpris kviga och tjur, kr/kg</t>
  </si>
  <si>
    <t>Utbrott</t>
  </si>
  <si>
    <t>Nedsatt avvänjningsvikt per sjuk kalv kg</t>
  </si>
  <si>
    <t>Kadaverkostnad</t>
  </si>
  <si>
    <t>Hälsonyckeltal</t>
  </si>
  <si>
    <t>Levande födda kalvar, antal</t>
  </si>
  <si>
    <t>Avvanda kalvar, antal</t>
  </si>
  <si>
    <t>Döda kalvar under diperioden, antal</t>
  </si>
  <si>
    <t>Övriga kostnader</t>
  </si>
  <si>
    <t>Övrig kostnad 2</t>
  </si>
  <si>
    <t xml:space="preserve">Antal veterinärbesök </t>
  </si>
  <si>
    <t>Dödlighet % av levande födda</t>
  </si>
  <si>
    <t>Mina tal att fylla i</t>
  </si>
  <si>
    <t xml:space="preserve">Veterinärbesök, provtagning och rådgivning, kronor </t>
  </si>
  <si>
    <t>Kostnadspost</t>
  </si>
  <si>
    <t>Läkemedelskostnad, kr/kalv</t>
  </si>
  <si>
    <r>
      <rPr>
        <b/>
        <sz val="11"/>
        <rFont val="Calibri"/>
        <family val="2"/>
        <scheme val="minor"/>
      </rPr>
      <t xml:space="preserve">Kostnader dödlighet </t>
    </r>
    <r>
      <rPr>
        <sz val="11"/>
        <rFont val="Calibri"/>
        <family val="2"/>
        <scheme val="minor"/>
      </rPr>
      <t>antal döda kalvar*kostnader dödlighet per kalv</t>
    </r>
  </si>
  <si>
    <t>Sjukdom, antal behandlade kalvar</t>
  </si>
  <si>
    <t>Sjukdom % av levande födda</t>
  </si>
  <si>
    <t>Sjuklighet</t>
  </si>
  <si>
    <r>
      <rPr>
        <b/>
        <sz val="11"/>
        <rFont val="Calibri"/>
        <family val="2"/>
        <scheme val="minor"/>
      </rPr>
      <t xml:space="preserve">Kostnader sjuklighet </t>
    </r>
    <r>
      <rPr>
        <sz val="11"/>
        <rFont val="Calibri"/>
        <family val="2"/>
        <scheme val="minor"/>
      </rPr>
      <t>antal behandlade kalvar* kostnader sjukdom per kalv+antal veterinärbesök*kostnad för veterinär, provtagning och rådgivning</t>
    </r>
  </si>
  <si>
    <t>Timkostnad, kr/timme</t>
  </si>
  <si>
    <t>Extra arbete sjukdom, timme/kalv</t>
  </si>
  <si>
    <t>Extra arbete dödlighet, timme/kalv</t>
  </si>
  <si>
    <t>Mina tal 1</t>
  </si>
  <si>
    <t>Mina tal 2</t>
  </si>
  <si>
    <t>Bas/Sjuklighet/Utbrott</t>
  </si>
  <si>
    <t>Djurhälsokostnad per avvand kalv</t>
  </si>
  <si>
    <r>
      <rPr>
        <b/>
        <sz val="11"/>
        <rFont val="Calibri"/>
        <family val="2"/>
        <scheme val="minor"/>
      </rPr>
      <t>Förlorad inkomst för döda kalvar</t>
    </r>
    <r>
      <rPr>
        <sz val="11"/>
        <rFont val="Calibri"/>
        <family val="2"/>
        <scheme val="minor"/>
      </rPr>
      <t xml:space="preserve"> antal döda kalvar*avvänjningsvikt (kg)* dikalvspris (kr/kg)</t>
    </r>
  </si>
  <si>
    <r>
      <rPr>
        <b/>
        <sz val="11"/>
        <rFont val="Calibri"/>
        <family val="2"/>
        <scheme val="minor"/>
      </rPr>
      <t>Sjukdom kr/kalv:</t>
    </r>
    <r>
      <rPr>
        <sz val="11"/>
        <rFont val="Calibri"/>
        <family val="2"/>
        <scheme val="minor"/>
      </rPr>
      <t xml:space="preserve"> läkemedelkostnad+extra arbete (kr/timme)*antal timmar+nedsatt avvänjningsvikt,kg*dikalvspris kr/kg</t>
    </r>
  </si>
  <si>
    <r>
      <rPr>
        <b/>
        <sz val="11"/>
        <rFont val="Calibri"/>
        <family val="2"/>
        <scheme val="minor"/>
      </rPr>
      <t>Dödlighet kr/kalv</t>
    </r>
    <r>
      <rPr>
        <sz val="11"/>
        <rFont val="Calibri"/>
        <family val="2"/>
        <scheme val="minor"/>
      </rPr>
      <t>: kadaverkostnad 100-300 kg+ extra arbete kr/h* antal timmar</t>
    </r>
  </si>
  <si>
    <t>Indata jämförelsestal</t>
  </si>
  <si>
    <t>Beräknad låst cell</t>
  </si>
  <si>
    <t>RESULTAT</t>
  </si>
  <si>
    <r>
      <rPr>
        <b/>
        <sz val="14"/>
        <color theme="1"/>
        <rFont val="Calibri"/>
        <family val="2"/>
        <scheme val="minor"/>
      </rPr>
      <t>Ökade kostnader</t>
    </r>
    <r>
      <rPr>
        <sz val="11"/>
        <color theme="1"/>
        <rFont val="Calibri"/>
        <family val="2"/>
        <scheme val="minor"/>
      </rPr>
      <t xml:space="preserve"> med M. bovis mot basnivå utan M.bovis</t>
    </r>
  </si>
  <si>
    <t xml:space="preserve">Basnivå </t>
  </si>
  <si>
    <t>Schablonvärden</t>
  </si>
  <si>
    <t xml:space="preserve">                Jämförelsestal från besättningar</t>
  </si>
  <si>
    <t>Mitt resultat 1</t>
  </si>
  <si>
    <t>Mitt resultat 2</t>
  </si>
  <si>
    <t>Djurhälsokostnad per kg avvand kalv</t>
  </si>
  <si>
    <t>Beräknade kostnader</t>
  </si>
  <si>
    <r>
      <rPr>
        <b/>
        <sz val="16"/>
        <rFont val="Calibri"/>
        <family val="2"/>
        <scheme val="minor"/>
      </rPr>
      <t xml:space="preserve">Djurhälsokostnad </t>
    </r>
    <r>
      <rPr>
        <sz val="12"/>
        <rFont val="Calibri"/>
        <family val="2"/>
        <scheme val="minor"/>
      </rPr>
      <t xml:space="preserve"> Summa</t>
    </r>
    <r>
      <rPr>
        <sz val="16"/>
        <rFont val="Calibri"/>
        <family val="2"/>
        <scheme val="minor"/>
      </rPr>
      <t xml:space="preserve"> </t>
    </r>
    <r>
      <rPr>
        <sz val="11"/>
        <rFont val="Calibri"/>
        <family val="2"/>
        <scheme val="minor"/>
      </rPr>
      <t>kostnader sjukdom, dödlighet, övriga kostnader samt förlorad inkomst</t>
    </r>
  </si>
  <si>
    <t xml:space="preserve"> Djurhälsokostnader för Mycoplasma bovis i dikobesättningar</t>
  </si>
  <si>
    <t>Övrig kostnad 1, ex dödfödda eller tomma kor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</si>
</sst>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 &quot;kr&quot;"/>
    <numFmt numFmtId="166" formatCode="#,##0.0\ &quot;kr&quot;"/>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4"/>
      <color rgb="FF001D35"/>
      <name val="Arial"/>
      <family val="2"/>
    </font>
    <font>
      <b/>
      <sz val="11"/>
      <name val="Calibri"/>
      <family val="2"/>
      <scheme val="minor"/>
    </font>
    <font>
      <b/>
      <sz val="11"/>
      <color rgb="FF3F3F3F"/>
      <name val="Calibri"/>
      <family val="2"/>
      <scheme val="minor"/>
    </font>
    <font>
      <i/>
      <sz val="11"/>
      <color theme="0" tint="-0.34998626667073579"/>
      <name val="Calibri"/>
      <family val="2"/>
      <scheme val="minor"/>
    </font>
    <font>
      <sz val="11"/>
      <color theme="4"/>
      <name val="Calibri"/>
      <family val="2"/>
      <scheme val="minor"/>
    </font>
    <font>
      <b/>
      <sz val="11"/>
      <color theme="4" tint="-0.499984740745262"/>
      <name val="Calibri"/>
      <family val="2"/>
      <scheme val="minor"/>
    </font>
    <font>
      <b/>
      <sz val="22"/>
      <color theme="1"/>
      <name val="Calibri"/>
      <family val="2"/>
      <scheme val="minor"/>
    </font>
    <font>
      <sz val="14"/>
      <name val="Calibri"/>
      <family val="2"/>
      <scheme val="minor"/>
    </font>
    <font>
      <b/>
      <sz val="14"/>
      <name val="Calibri"/>
      <family val="2"/>
      <scheme val="minor"/>
    </font>
    <font>
      <b/>
      <sz val="16"/>
      <name val="Calibri"/>
      <family val="2"/>
      <scheme val="minor"/>
    </font>
    <font>
      <b/>
      <sz val="9"/>
      <name val="Calibri"/>
      <family val="2"/>
      <scheme val="minor"/>
    </font>
    <font>
      <sz val="14"/>
      <color theme="1"/>
      <name val="Calibri"/>
      <family val="2"/>
      <scheme val="minor"/>
    </font>
    <font>
      <sz val="16"/>
      <name val="Calibri"/>
      <family val="2"/>
      <scheme val="minor"/>
    </font>
    <font>
      <sz val="12"/>
      <name val="Calibri"/>
      <family val="2"/>
      <scheme val="minor"/>
    </font>
  </fonts>
  <fills count="10">
    <fill>
      <patternFill patternType="none"/>
    </fill>
    <fill>
      <patternFill patternType="gray125"/>
    </fill>
    <fill>
      <patternFill patternType="solid">
        <fgColor theme="8" tint="0.79998168889431442"/>
        <bgColor indexed="65"/>
      </patternFill>
    </fill>
    <fill>
      <patternFill patternType="solid">
        <fgColor rgb="FFF2F2F2"/>
      </patternFill>
    </fill>
    <fill>
      <patternFill patternType="solid">
        <fgColor theme="8" tint="0.59996337778862885"/>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rgb="FFECEDD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style="medium">
        <color indexed="64"/>
      </bottom>
      <diagonal/>
    </border>
    <border>
      <left/>
      <right/>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right style="thin">
        <color rgb="FF7F7F7F"/>
      </right>
      <top/>
      <bottom style="thin">
        <color rgb="FF7F7F7F"/>
      </bottom>
      <diagonal/>
    </border>
  </borders>
  <cellStyleXfs count="8">
    <xf numFmtId="0" fontId="0" fillId="0" borderId="0"/>
    <xf numFmtId="9" fontId="1" fillId="0" borderId="0" applyFont="0" applyFill="0" applyBorder="0" applyAlignment="0" applyProtection="0"/>
    <xf numFmtId="0" fontId="1" fillId="2" borderId="0" applyNumberFormat="0" applyBorder="0" applyAlignment="0" applyProtection="0"/>
    <xf numFmtId="0" fontId="7" fillId="3" borderId="3" applyNumberFormat="0" applyAlignment="0" applyProtection="0"/>
    <xf numFmtId="0" fontId="10" fillId="4" borderId="1"/>
    <xf numFmtId="0" fontId="4" fillId="5" borderId="1"/>
    <xf numFmtId="0" fontId="9" fillId="6" borderId="2"/>
    <xf numFmtId="0" fontId="8" fillId="8" borderId="0" applyBorder="0"/>
  </cellStyleXfs>
  <cellXfs count="55">
    <xf numFmtId="0" fontId="0" fillId="0" borderId="0" xfId="0"/>
    <xf numFmtId="0" fontId="0" fillId="0" borderId="0" xfId="0" applyAlignment="1">
      <alignment wrapText="1"/>
    </xf>
    <xf numFmtId="0" fontId="6" fillId="4" borderId="1" xfId="4" applyFont="1" applyAlignment="1" applyProtection="1">
      <alignment horizontal="center"/>
      <protection locked="0"/>
    </xf>
    <xf numFmtId="164" fontId="6" fillId="6" borderId="2" xfId="1" applyNumberFormat="1" applyFont="1" applyFill="1" applyBorder="1" applyAlignment="1" applyProtection="1">
      <alignment horizontal="center"/>
    </xf>
    <xf numFmtId="164" fontId="6" fillId="6" borderId="6" xfId="1" applyNumberFormat="1" applyFont="1" applyFill="1" applyBorder="1" applyAlignment="1" applyProtection="1">
      <alignment horizontal="center"/>
    </xf>
    <xf numFmtId="165" fontId="12" fillId="0" borderId="8" xfId="3" applyNumberFormat="1" applyFont="1" applyFill="1" applyBorder="1" applyAlignment="1" applyProtection="1">
      <alignment horizontal="center" vertical="center"/>
    </xf>
    <xf numFmtId="165" fontId="12" fillId="0" borderId="14" xfId="3" applyNumberFormat="1" applyFont="1" applyFill="1" applyBorder="1" applyAlignment="1" applyProtection="1">
      <alignment horizontal="center" vertical="center"/>
    </xf>
    <xf numFmtId="0" fontId="6" fillId="0" borderId="0" xfId="3" applyFont="1" applyFill="1" applyBorder="1" applyProtection="1"/>
    <xf numFmtId="0" fontId="11" fillId="0" borderId="0" xfId="0" applyFont="1"/>
    <xf numFmtId="0" fontId="6" fillId="4" borderId="1" xfId="4" applyFont="1"/>
    <xf numFmtId="0" fontId="6" fillId="5" borderId="1" xfId="5" applyFont="1"/>
    <xf numFmtId="0" fontId="4" fillId="5" borderId="1" xfId="5"/>
    <xf numFmtId="0" fontId="4" fillId="6" borderId="1" xfId="6" applyFont="1" applyBorder="1"/>
    <xf numFmtId="0" fontId="4" fillId="5" borderId="1" xfId="5" applyAlignment="1">
      <alignment horizontal="center"/>
    </xf>
    <xf numFmtId="0" fontId="2" fillId="0" borderId="0" xfId="0" applyFont="1" applyAlignment="1">
      <alignment wrapText="1"/>
    </xf>
    <xf numFmtId="0" fontId="0" fillId="7" borderId="0" xfId="0" applyFill="1"/>
    <xf numFmtId="0" fontId="0" fillId="0" borderId="4" xfId="0" applyBorder="1" applyAlignment="1">
      <alignment wrapText="1"/>
    </xf>
    <xf numFmtId="0" fontId="4" fillId="0" borderId="5" xfId="0" applyFont="1" applyBorder="1" applyAlignment="1">
      <alignment wrapText="1"/>
    </xf>
    <xf numFmtId="0" fontId="0" fillId="0" borderId="5" xfId="0" applyBorder="1" applyAlignment="1">
      <alignment wrapText="1"/>
    </xf>
    <xf numFmtId="0" fontId="2" fillId="0" borderId="12" xfId="0" applyFont="1" applyBorder="1" applyAlignment="1">
      <alignment wrapText="1"/>
    </xf>
    <xf numFmtId="0" fontId="4" fillId="0" borderId="0" xfId="0" applyFont="1"/>
    <xf numFmtId="0" fontId="4" fillId="0" borderId="0" xfId="0" applyFont="1" applyAlignment="1">
      <alignment wrapText="1"/>
    </xf>
    <xf numFmtId="0" fontId="13" fillId="0" borderId="0" xfId="0" applyFont="1" applyAlignment="1">
      <alignment wrapText="1"/>
    </xf>
    <xf numFmtId="0" fontId="13" fillId="0" borderId="0" xfId="0" applyFont="1" applyAlignment="1">
      <alignment horizontal="center"/>
    </xf>
    <xf numFmtId="0" fontId="13" fillId="0" borderId="0" xfId="0" applyFont="1"/>
    <xf numFmtId="0" fontId="4" fillId="5" borderId="17" xfId="5" applyBorder="1"/>
    <xf numFmtId="0" fontId="15" fillId="0" borderId="0" xfId="0" applyFont="1" applyAlignment="1">
      <alignment horizontal="center" wrapText="1"/>
    </xf>
    <xf numFmtId="0" fontId="4" fillId="0" borderId="0" xfId="0" applyFont="1" applyAlignment="1">
      <alignment horizontal="left" wrapText="1"/>
    </xf>
    <xf numFmtId="0" fontId="6" fillId="0" borderId="0" xfId="0" applyFont="1" applyAlignment="1">
      <alignment wrapText="1"/>
    </xf>
    <xf numFmtId="0" fontId="4" fillId="0" borderId="0" xfId="0" applyFont="1" applyAlignment="1">
      <alignment horizontal="center"/>
    </xf>
    <xf numFmtId="0" fontId="4" fillId="0" borderId="0" xfId="0" applyFont="1" applyAlignment="1">
      <alignment vertical="center"/>
    </xf>
    <xf numFmtId="165" fontId="4" fillId="6" borderId="1" xfId="6" applyNumberFormat="1" applyFont="1" applyBorder="1" applyAlignment="1">
      <alignment horizontal="center" vertical="center"/>
    </xf>
    <xf numFmtId="0" fontId="4" fillId="0" borderId="0" xfId="0" applyFont="1" applyAlignment="1">
      <alignment horizontal="center" vertical="center"/>
    </xf>
    <xf numFmtId="0" fontId="12" fillId="6" borderId="9" xfId="6" applyFont="1" applyBorder="1" applyAlignment="1">
      <alignment horizontal="center" vertical="center"/>
    </xf>
    <xf numFmtId="0" fontId="12" fillId="6" borderId="10" xfId="6" applyFont="1" applyBorder="1" applyAlignment="1">
      <alignment horizontal="center" vertical="center"/>
    </xf>
    <xf numFmtId="0" fontId="12" fillId="6" borderId="7" xfId="6" applyFont="1" applyBorder="1" applyAlignment="1">
      <alignment horizontal="center" vertical="center"/>
    </xf>
    <xf numFmtId="0" fontId="12" fillId="6" borderId="11" xfId="6" applyFont="1" applyBorder="1" applyAlignment="1">
      <alignment horizontal="center" vertical="center"/>
    </xf>
    <xf numFmtId="166" fontId="16" fillId="0" borderId="13" xfId="0" applyNumberFormat="1" applyFont="1" applyBorder="1" applyAlignment="1">
      <alignment horizontal="center" vertical="center"/>
    </xf>
    <xf numFmtId="0" fontId="5" fillId="0" borderId="0" xfId="0" applyFont="1"/>
    <xf numFmtId="165" fontId="16" fillId="0" borderId="13" xfId="0" applyNumberFormat="1" applyFont="1" applyBorder="1" applyAlignment="1">
      <alignment horizontal="center" vertical="center"/>
    </xf>
    <xf numFmtId="0" fontId="0" fillId="0" borderId="0" xfId="0" applyAlignment="1">
      <alignment horizontal="center" vertical="center"/>
    </xf>
    <xf numFmtId="0" fontId="17" fillId="9" borderId="4" xfId="2" applyFont="1" applyFill="1" applyBorder="1" applyAlignment="1" applyProtection="1">
      <alignment wrapText="1"/>
    </xf>
    <xf numFmtId="165" fontId="13" fillId="9" borderId="15" xfId="6" applyNumberFormat="1" applyFont="1" applyFill="1" applyBorder="1" applyAlignment="1">
      <alignment horizontal="center" vertical="center"/>
    </xf>
    <xf numFmtId="165" fontId="13" fillId="9" borderId="16" xfId="6" applyNumberFormat="1" applyFont="1" applyFill="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166" fontId="16" fillId="0" borderId="0" xfId="0" applyNumberFormat="1" applyFont="1" applyAlignment="1">
      <alignment horizontal="center" vertical="center"/>
    </xf>
    <xf numFmtId="0" fontId="0" fillId="0" borderId="13" xfId="0" applyBorder="1" applyAlignment="1">
      <alignment horizontal="center" vertical="center"/>
    </xf>
    <xf numFmtId="165" fontId="16" fillId="0" borderId="0" xfId="0" applyNumberFormat="1" applyFont="1" applyAlignment="1">
      <alignment horizontal="center" vertical="center"/>
    </xf>
    <xf numFmtId="164" fontId="6" fillId="6" borderId="18" xfId="1" applyNumberFormat="1" applyFont="1" applyFill="1" applyBorder="1" applyAlignment="1" applyProtection="1">
      <alignment horizontal="center"/>
    </xf>
    <xf numFmtId="0" fontId="4" fillId="5" borderId="19" xfId="5" applyBorder="1" applyAlignment="1">
      <alignment horizontal="center"/>
    </xf>
    <xf numFmtId="164" fontId="6" fillId="6" borderId="20" xfId="1" applyNumberFormat="1" applyFont="1" applyFill="1" applyBorder="1" applyAlignment="1" applyProtection="1">
      <alignment horizontal="center"/>
    </xf>
    <xf numFmtId="0" fontId="6" fillId="6" borderId="1" xfId="6" applyFont="1" applyBorder="1" applyAlignment="1">
      <alignment horizontal="center"/>
    </xf>
    <xf numFmtId="164" fontId="6" fillId="6" borderId="1" xfId="1" applyNumberFormat="1" applyFont="1" applyFill="1" applyBorder="1" applyAlignment="1" applyProtection="1">
      <alignment horizontal="center"/>
    </xf>
    <xf numFmtId="0" fontId="4" fillId="0" borderId="4" xfId="0" applyFont="1" applyBorder="1" applyAlignment="1">
      <alignment vertical="center" wrapText="1"/>
    </xf>
  </cellXfs>
  <cellStyles count="8">
    <cellStyle name="20 % - Dekorfärg5" xfId="2" builtinId="46"/>
    <cellStyle name="Beräknad låst cell" xfId="6" xr:uid="{C5D1A62A-169A-4224-A360-AAD6B0BAD7DA}"/>
    <cellStyle name="Indata projektet" xfId="5" xr:uid="{2D292B6C-ACCD-45D7-A699-A8C27980F761}"/>
    <cellStyle name="Kontrollruta beräknad" xfId="7" xr:uid="{BCC623B6-3E61-4C4F-9FAE-006E4D41460C}"/>
    <cellStyle name="Mina tal att fylla i" xfId="4" xr:uid="{1C671C19-0208-43A6-B2CB-46CAD860A615}"/>
    <cellStyle name="Normal" xfId="0" builtinId="0"/>
    <cellStyle name="Procent" xfId="1" builtinId="5"/>
    <cellStyle name="Utdata" xfId="3" builtinId="21"/>
  </cellStyles>
  <dxfs count="0"/>
  <tableStyles count="1" defaultTableStyle="TableStyleMedium2" defaultPivotStyle="PivotStyleLight16">
    <tableStyle name="Tabellformat 1" pivot="0" count="0" xr9:uid="{267C061B-8E6A-4C50-A6DA-2A068B0837E3}"/>
  </tableStyles>
  <colors>
    <mruColors>
      <color rgb="FFECEDDF"/>
      <color rgb="FFBDD7EE"/>
      <color rgb="FF69BFFF"/>
      <color rgb="FFFFABFF"/>
      <color rgb="FFEAB4D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12</xdr:col>
      <xdr:colOff>388144</xdr:colOff>
      <xdr:row>19</xdr:row>
      <xdr:rowOff>159828</xdr:rowOff>
    </xdr:from>
    <xdr:to>
      <xdr:col>20</xdr:col>
      <xdr:colOff>128984</xdr:colOff>
      <xdr:row>39</xdr:row>
      <xdr:rowOff>35084</xdr:rowOff>
    </xdr:to>
    <xdr:pic>
      <xdr:nvPicPr>
        <xdr:cNvPr id="5" name="Bildobjekt 4">
          <a:extLst>
            <a:ext uri="{FF2B5EF4-FFF2-40B4-BE49-F238E27FC236}">
              <a16:creationId xmlns:a16="http://schemas.microsoft.com/office/drawing/2014/main" id="{509DE5FB-053B-4E49-A46E-122A52A8CB37}"/>
            </a:ext>
          </a:extLst>
        </xdr:cNvPr>
        <xdr:cNvPicPr>
          <a:picLocks noChangeAspect="1"/>
        </xdr:cNvPicPr>
      </xdr:nvPicPr>
      <xdr:blipFill rotWithShape="1">
        <a:blip xmlns:r="http://schemas.openxmlformats.org/officeDocument/2006/relationships" r:embed="rId1"/>
        <a:srcRect t="6484"/>
        <a:stretch>
          <a:fillRect/>
        </a:stretch>
      </xdr:blipFill>
      <xdr:spPr>
        <a:xfrm>
          <a:off x="13544550" y="7978266"/>
          <a:ext cx="6834981" cy="4925491"/>
        </a:xfrm>
        <a:prstGeom prst="rect">
          <a:avLst/>
        </a:prstGeom>
      </xdr:spPr>
    </xdr:pic>
    <xdr:clientData/>
  </xdr:twoCellAnchor>
  <xdr:twoCellAnchor>
    <xdr:from>
      <xdr:col>13</xdr:col>
      <xdr:colOff>4456</xdr:colOff>
      <xdr:row>4</xdr:row>
      <xdr:rowOff>10948</xdr:rowOff>
    </xdr:from>
    <xdr:to>
      <xdr:col>19</xdr:col>
      <xdr:colOff>502937</xdr:colOff>
      <xdr:row>19</xdr:row>
      <xdr:rowOff>19843</xdr:rowOff>
    </xdr:to>
    <xdr:sp macro="" textlink="">
      <xdr:nvSpPr>
        <xdr:cNvPr id="6" name="textruta 5">
          <a:extLst>
            <a:ext uri="{FF2B5EF4-FFF2-40B4-BE49-F238E27FC236}">
              <a16:creationId xmlns:a16="http://schemas.microsoft.com/office/drawing/2014/main" id="{CE2308D6-36A6-4C6C-83A3-0E40E418B777}"/>
            </a:ext>
          </a:extLst>
        </xdr:cNvPr>
        <xdr:cNvSpPr txBox="1"/>
      </xdr:nvSpPr>
      <xdr:spPr>
        <a:xfrm>
          <a:off x="13656956" y="1459542"/>
          <a:ext cx="6491294" cy="637873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Information</a:t>
          </a:r>
          <a:r>
            <a:rPr lang="sv-SE" sz="1200" b="1" baseline="0">
              <a:solidFill>
                <a:schemeClr val="dk1"/>
              </a:solidFill>
              <a:effectLst/>
              <a:latin typeface="+mn-lt"/>
              <a:ea typeface="+mn-ea"/>
              <a:cs typeface="+mn-cs"/>
            </a:rPr>
            <a:t> om Mycoplasmakalkylen</a:t>
          </a:r>
          <a:endParaRPr lang="sv-SE" sz="1200" b="1">
            <a:solidFill>
              <a:schemeClr val="dk1"/>
            </a:solidFill>
            <a:effectLst/>
            <a:latin typeface="+mn-lt"/>
            <a:ea typeface="+mn-ea"/>
            <a:cs typeface="+mn-cs"/>
          </a:endParaRPr>
        </a:p>
        <a:p>
          <a:r>
            <a:rPr lang="sv-SE" sz="1200">
              <a:solidFill>
                <a:schemeClr val="dk1"/>
              </a:solidFill>
              <a:effectLst/>
              <a:latin typeface="+mn-lt"/>
              <a:ea typeface="+mn-ea"/>
              <a:cs typeface="+mn-cs"/>
            </a:rPr>
            <a:t>Schablonvärden för dikalvspris, slaktpris, uppfödningstid, avvänjningsvikt och slaktvikt är tagna från Dashboard Nöt - Ungnöt, som tagits fram i samarbete mellan Gård &amp; Djurhälsan, LRF Kött, Sveriges nötköttsproducenter och Växa. </a:t>
          </a:r>
        </a:p>
        <a:p>
          <a:r>
            <a:rPr lang="sv-SE" sz="1200">
              <a:solidFill>
                <a:schemeClr val="dk1"/>
              </a:solidFill>
              <a:effectLst/>
              <a:latin typeface="+mn-lt"/>
              <a:ea typeface="+mn-ea"/>
              <a:cs typeface="+mn-cs"/>
            </a:rPr>
            <a:t>Flera kostnadsposter/förutsättningar skiljer sig åt mellan lätt och tung köttras. Där schablonvärden för kostnadsposterna skiljer sig åt har ett genomsnittsvärde använts.</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solidFill>
                <a:schemeClr val="dk1"/>
              </a:solidFill>
              <a:effectLst/>
              <a:latin typeface="+mn-lt"/>
              <a:ea typeface="+mn-ea"/>
              <a:cs typeface="+mn-cs"/>
            </a:rPr>
            <a:t>Hälsonyckeltalen på basnivå baseras på nyckeltal från svenska dikobesättningar och hälsonyckeltalen för medelnivå av sjuklighet och utbrott baseras på från erfarenheter från smittade svenska dikobesättningar.</a:t>
          </a:r>
          <a:endParaRPr lang="sv-SE"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200" baseline="0">
            <a:solidFill>
              <a:schemeClr val="dk1"/>
            </a:solidFill>
            <a:effectLst/>
            <a:latin typeface="+mn-lt"/>
            <a:ea typeface="+mn-ea"/>
            <a:cs typeface="+mn-cs"/>
          </a:endParaRPr>
        </a:p>
        <a:p>
          <a:pPr eaLnBrk="1" fontAlgn="auto" latinLnBrk="0" hangingPunct="1"/>
          <a:r>
            <a:rPr lang="sv-SE" sz="1200">
              <a:solidFill>
                <a:schemeClr val="dk1"/>
              </a:solidFill>
              <a:effectLst/>
              <a:latin typeface="+mn-lt"/>
              <a:ea typeface="+mn-ea"/>
              <a:cs typeface="+mn-cs"/>
            </a:rPr>
            <a:t>I de fallbesättningar som denna rapport bygger på har både lätt och tung köttras fötts upp. Kostnadsberäkningarna baseras därför på att besättningarna har en blandning av tung och lätt köttras. </a:t>
          </a:r>
          <a:endParaRPr lang="sv-SE" sz="1200">
            <a:effectLst/>
          </a:endParaRPr>
        </a:p>
        <a:p>
          <a:r>
            <a:rPr lang="sv-SE" sz="1200">
              <a:solidFill>
                <a:schemeClr val="dk1"/>
              </a:solidFill>
              <a:effectLst/>
              <a:latin typeface="+mn-lt"/>
              <a:ea typeface="+mn-ea"/>
              <a:cs typeface="+mn-cs"/>
            </a:rPr>
            <a:t>Besättningar i kategorin basnivå används som en baslinje, för djurhälsokostnader som antas finnas i besättningar även utan Mycoplasma bovis. Kostnadsberäkningarna i medel och utbrott syftar till att beskriva de ökade kostnader samt förlorade intäkter som har uppstått till följd av att djuren insjuknat av Mycoplasma bovis.</a:t>
          </a:r>
          <a:endParaRPr lang="sv-SE" sz="1200">
            <a:effectLst/>
          </a:endParaRPr>
        </a:p>
        <a:p>
          <a:pPr eaLnBrk="1" fontAlgn="auto" latinLnBrk="0" hangingPunct="1"/>
          <a:r>
            <a:rPr lang="sv-SE" sz="1200">
              <a:solidFill>
                <a:schemeClr val="dk1"/>
              </a:solidFill>
              <a:effectLst/>
              <a:latin typeface="+mn-lt"/>
              <a:ea typeface="+mn-ea"/>
              <a:cs typeface="+mn-cs"/>
            </a:rPr>
            <a:t>Att se vad en smitta kostar ger möjligheter att fundera över vilka investeringar som kan vara lönsamma för att förebygga sjukdomsutbrott.</a:t>
          </a:r>
        </a:p>
        <a:p>
          <a:pPr eaLnBrk="1" fontAlgn="auto" latinLnBrk="0" hangingPunct="1"/>
          <a:endParaRPr lang="sv-SE"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solidFill>
                <a:schemeClr val="dk1"/>
              </a:solidFill>
              <a:effectLst/>
              <a:latin typeface="+mn-lt"/>
              <a:ea typeface="+mn-ea"/>
              <a:cs typeface="+mn-cs"/>
            </a:rPr>
            <a:t>Schablonvärden beskriver inte verkligheten på den enskilda gården och förutsättningar förändras över tid. Därför finns det ett kalkylblad där det går att räkna på egna hälsonyckeltal och kostnadsposter för att se hur olika nivåer av sjuklighet skulle drabba den egna besättningen. </a:t>
          </a:r>
          <a:endParaRPr lang="sv-SE" sz="1200">
            <a:effectLst/>
          </a:endParaRPr>
        </a:p>
        <a:p>
          <a:pPr eaLnBrk="1" fontAlgn="auto" latinLnBrk="0" hangingPunct="1"/>
          <a:endParaRPr lang="sv-SE">
            <a:effectLst/>
          </a:endParaRPr>
        </a:p>
        <a:p>
          <a:r>
            <a:rPr lang="sv-SE" sz="1100">
              <a:solidFill>
                <a:schemeClr val="dk1"/>
              </a:solidFill>
              <a:effectLst/>
              <a:latin typeface="+mn-lt"/>
              <a:ea typeface="+mn-ea"/>
              <a:cs typeface="+mn-cs"/>
            </a:rPr>
            <a:t>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endParaRPr lang="sv-SE" sz="1100">
            <a:solidFill>
              <a:schemeClr val="dk1"/>
            </a:solidFill>
            <a:effectLst/>
            <a:latin typeface="+mn-lt"/>
            <a:ea typeface="+mn-ea"/>
            <a:cs typeface="+mn-cs"/>
          </a:endParaRPr>
        </a:p>
        <a:p>
          <a:endParaRPr lang="sv-SE" sz="1100"/>
        </a:p>
      </xdr:txBody>
    </xdr:sp>
    <xdr:clientData/>
  </xdr:twoCellAnchor>
  <xdr:twoCellAnchor>
    <xdr:from>
      <xdr:col>1</xdr:col>
      <xdr:colOff>0</xdr:colOff>
      <xdr:row>16</xdr:row>
      <xdr:rowOff>240178</xdr:rowOff>
    </xdr:from>
    <xdr:to>
      <xdr:col>5</xdr:col>
      <xdr:colOff>0</xdr:colOff>
      <xdr:row>23</xdr:row>
      <xdr:rowOff>218282</xdr:rowOff>
    </xdr:to>
    <xdr:sp macro="" textlink="">
      <xdr:nvSpPr>
        <xdr:cNvPr id="9" name="textruta 8">
          <a:extLst>
            <a:ext uri="{FF2B5EF4-FFF2-40B4-BE49-F238E27FC236}">
              <a16:creationId xmlns:a16="http://schemas.microsoft.com/office/drawing/2014/main" id="{BD72F2FD-BF13-442B-BADF-080F20660CEB}"/>
            </a:ext>
          </a:extLst>
        </xdr:cNvPr>
        <xdr:cNvSpPr txBox="1"/>
      </xdr:nvSpPr>
      <xdr:spPr>
        <a:xfrm>
          <a:off x="327422" y="6510803"/>
          <a:ext cx="5139531" cy="314318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p>
        <a:p>
          <a:endParaRPr lang="sv-SE" sz="1200"/>
        </a:p>
        <a:p>
          <a:endParaRPr lang="sv-SE" sz="1200"/>
        </a:p>
        <a:p>
          <a:endParaRPr lang="sv-SE" sz="1200"/>
        </a:p>
        <a:p>
          <a:r>
            <a:rPr lang="sv-SE" sz="1200"/>
            <a:t>Projektet har finaniserats av Branschutvecklingspengen</a:t>
          </a:r>
          <a:r>
            <a:rPr lang="sv-SE" sz="1200" baseline="0"/>
            <a:t> och</a:t>
          </a:r>
          <a:r>
            <a:rPr lang="sv-SE" sz="1200"/>
            <a:t> genomförts i samarbete mellan Växa</a:t>
          </a:r>
          <a:r>
            <a:rPr lang="sv-SE" sz="1200" baseline="0"/>
            <a:t> och Gård &amp; Djurhälsan.</a:t>
          </a:r>
          <a:r>
            <a:rPr lang="sv-SE" sz="1200"/>
            <a:t> </a:t>
          </a:r>
        </a:p>
        <a:p>
          <a:endParaRPr lang="sv-SE" sz="1200"/>
        </a:p>
        <a:p>
          <a:r>
            <a:rPr lang="sv-SE" sz="1200"/>
            <a:t>Har du frågor eller förslag</a:t>
          </a:r>
          <a:r>
            <a:rPr lang="sv-SE" sz="1200" baseline="0"/>
            <a:t> på hur kalkylen kan förbättras? Hör gärna av dig!</a:t>
          </a:r>
        </a:p>
        <a:p>
          <a:endParaRPr lang="sv-SE" sz="1200" baseline="0"/>
        </a:p>
        <a:p>
          <a:r>
            <a:rPr lang="sv-SE" sz="1200" baseline="0"/>
            <a:t>Katinca.fungbrant@gardochdjurhalsan.se</a:t>
          </a:r>
        </a:p>
        <a:p>
          <a:r>
            <a:rPr lang="sv-SE" sz="1200" baseline="0"/>
            <a:t>Lena.stengarde@vxa.se</a:t>
          </a:r>
          <a:endParaRPr lang="sv-SE" sz="1200"/>
        </a:p>
      </xdr:txBody>
    </xdr:sp>
    <xdr:clientData/>
  </xdr:twoCellAnchor>
  <xdr:twoCellAnchor>
    <xdr:from>
      <xdr:col>13</xdr:col>
      <xdr:colOff>154822</xdr:colOff>
      <xdr:row>16</xdr:row>
      <xdr:rowOff>203761</xdr:rowOff>
    </xdr:from>
    <xdr:to>
      <xdr:col>19</xdr:col>
      <xdr:colOff>332213</xdr:colOff>
      <xdr:row>18</xdr:row>
      <xdr:rowOff>462564</xdr:rowOff>
    </xdr:to>
    <xdr:sp macro="" textlink="">
      <xdr:nvSpPr>
        <xdr:cNvPr id="10" name="textruta 9">
          <a:extLst>
            <a:ext uri="{FF2B5EF4-FFF2-40B4-BE49-F238E27FC236}">
              <a16:creationId xmlns:a16="http://schemas.microsoft.com/office/drawing/2014/main" id="{D16DAD2C-A431-BDF5-7531-3F32732C18F9}"/>
            </a:ext>
          </a:extLst>
        </xdr:cNvPr>
        <xdr:cNvSpPr txBox="1"/>
      </xdr:nvSpPr>
      <xdr:spPr>
        <a:xfrm>
          <a:off x="13807322" y="6692667"/>
          <a:ext cx="6170204" cy="963256"/>
        </a:xfrm>
        <a:prstGeom prst="rect">
          <a:avLst/>
        </a:prstGeom>
        <a:solidFill>
          <a:srgbClr val="BDD7EE"/>
        </a:solidFill>
        <a:ln w="6350" cmpd="dbl">
          <a:solidFill>
            <a:srgbClr val="69B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300">
              <a:solidFill>
                <a:schemeClr val="dk1"/>
              </a:solidFill>
              <a:effectLst/>
              <a:latin typeface="+mn-lt"/>
              <a:ea typeface="+mn-ea"/>
              <a:cs typeface="+mn-cs"/>
            </a:rPr>
            <a:t>I de blå fälten kan du fylla i "Mina tal" i två olika versioner.</a:t>
          </a:r>
          <a:r>
            <a:rPr lang="sv-SE" sz="1300" baseline="0">
              <a:solidFill>
                <a:schemeClr val="dk1"/>
              </a:solidFill>
              <a:effectLst/>
              <a:latin typeface="+mn-lt"/>
              <a:ea typeface="+mn-ea"/>
              <a:cs typeface="+mn-cs"/>
            </a:rPr>
            <a:t> Det ger dig möjlighet att jämföra olika scenerier i din produktion med de beräkningar som har gjort utifrån schablonvärden på exempelgårdar.</a:t>
          </a:r>
        </a:p>
        <a:p>
          <a:pPr marL="0" marR="0" lvl="0" indent="0" defTabSz="914400" eaLnBrk="1" fontAlgn="auto" latinLnBrk="0" hangingPunct="1">
            <a:lnSpc>
              <a:spcPct val="100000"/>
            </a:lnSpc>
            <a:spcBef>
              <a:spcPts val="0"/>
            </a:spcBef>
            <a:spcAft>
              <a:spcPts val="0"/>
            </a:spcAft>
            <a:buClrTx/>
            <a:buSzTx/>
            <a:buFontTx/>
            <a:buNone/>
            <a:tabLst/>
            <a:defRPr/>
          </a:pPr>
          <a:r>
            <a:rPr lang="sv-SE" sz="1300" baseline="0">
              <a:solidFill>
                <a:schemeClr val="dk1"/>
              </a:solidFill>
              <a:effectLst/>
              <a:latin typeface="+mn-lt"/>
              <a:ea typeface="+mn-ea"/>
              <a:cs typeface="+mn-cs"/>
            </a:rPr>
            <a:t>Under övrig kostnad 1 och 2 kan du lägga kostnader som inte täcks av kalkylen exempelvis dödfödda kalvar.</a:t>
          </a:r>
        </a:p>
        <a:p>
          <a:pPr marL="0" marR="0" lvl="0" indent="0" defTabSz="914400" eaLnBrk="1" fontAlgn="auto" latinLnBrk="0" hangingPunct="1">
            <a:lnSpc>
              <a:spcPct val="100000"/>
            </a:lnSpc>
            <a:spcBef>
              <a:spcPts val="0"/>
            </a:spcBef>
            <a:spcAft>
              <a:spcPts val="0"/>
            </a:spcAft>
            <a:buClrTx/>
            <a:buSzTx/>
            <a:buFontTx/>
            <a:buNone/>
            <a:tabLst/>
            <a:defRPr/>
          </a:pPr>
          <a:endParaRPr lang="sv-SE" sz="1400">
            <a:effectLst/>
          </a:endParaRPr>
        </a:p>
        <a:p>
          <a:endParaRPr lang="sv-SE" sz="1100"/>
        </a:p>
      </xdr:txBody>
    </xdr:sp>
    <xdr:clientData/>
  </xdr:twoCellAnchor>
  <xdr:twoCellAnchor editAs="oneCell">
    <xdr:from>
      <xdr:col>3</xdr:col>
      <xdr:colOff>32504</xdr:colOff>
      <xdr:row>20</xdr:row>
      <xdr:rowOff>247759</xdr:rowOff>
    </xdr:from>
    <xdr:to>
      <xdr:col>4</xdr:col>
      <xdr:colOff>700351</xdr:colOff>
      <xdr:row>22</xdr:row>
      <xdr:rowOff>53426</xdr:rowOff>
    </xdr:to>
    <xdr:pic>
      <xdr:nvPicPr>
        <xdr:cNvPr id="14" name="Bildobjekt 13">
          <a:extLst>
            <a:ext uri="{FF2B5EF4-FFF2-40B4-BE49-F238E27FC236}">
              <a16:creationId xmlns:a16="http://schemas.microsoft.com/office/drawing/2014/main" id="{471EE2E8-F785-A9E3-EDA4-EDAF0E3428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5785" y="8830181"/>
          <a:ext cx="1531050" cy="430348"/>
        </a:xfrm>
        <a:prstGeom prst="rect">
          <a:avLst/>
        </a:prstGeom>
      </xdr:spPr>
    </xdr:pic>
    <xdr:clientData/>
  </xdr:twoCellAnchor>
  <xdr:twoCellAnchor editAs="oneCell">
    <xdr:from>
      <xdr:col>1</xdr:col>
      <xdr:colOff>200297</xdr:colOff>
      <xdr:row>16</xdr:row>
      <xdr:rowOff>425760</xdr:rowOff>
    </xdr:from>
    <xdr:to>
      <xdr:col>1</xdr:col>
      <xdr:colOff>2063751</xdr:colOff>
      <xdr:row>18</xdr:row>
      <xdr:rowOff>158750</xdr:rowOff>
    </xdr:to>
    <xdr:pic>
      <xdr:nvPicPr>
        <xdr:cNvPr id="16" name="Bildobjekt 15">
          <a:extLst>
            <a:ext uri="{FF2B5EF4-FFF2-40B4-BE49-F238E27FC236}">
              <a16:creationId xmlns:a16="http://schemas.microsoft.com/office/drawing/2014/main" id="{61C5EBC2-0151-8231-B6C1-813D9904E84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7719" y="6696385"/>
          <a:ext cx="1863454" cy="437443"/>
        </a:xfrm>
        <a:prstGeom prst="rect">
          <a:avLst/>
        </a:prstGeom>
      </xdr:spPr>
    </xdr:pic>
    <xdr:clientData/>
  </xdr:twoCellAnchor>
  <xdr:twoCellAnchor editAs="oneCell">
    <xdr:from>
      <xdr:col>1</xdr:col>
      <xdr:colOff>149167</xdr:colOff>
      <xdr:row>21</xdr:row>
      <xdr:rowOff>40032</xdr:rowOff>
    </xdr:from>
    <xdr:to>
      <xdr:col>1</xdr:col>
      <xdr:colOff>1973488</xdr:colOff>
      <xdr:row>22</xdr:row>
      <xdr:rowOff>78263</xdr:rowOff>
    </xdr:to>
    <xdr:pic>
      <xdr:nvPicPr>
        <xdr:cNvPr id="18" name="Bildobjekt 17">
          <a:extLst>
            <a:ext uri="{FF2B5EF4-FFF2-40B4-BE49-F238E27FC236}">
              <a16:creationId xmlns:a16="http://schemas.microsoft.com/office/drawing/2014/main" id="{A5A0CC29-729D-1D9E-EF2D-DD92AAB241F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6589" y="8870501"/>
          <a:ext cx="1824321" cy="415262"/>
        </a:xfrm>
        <a:prstGeom prst="rect">
          <a:avLst/>
        </a:prstGeom>
      </xdr:spPr>
    </xdr:pic>
    <xdr:clientData/>
  </xdr:twoCellAnchor>
  <xdr:twoCellAnchor>
    <xdr:from>
      <xdr:col>13</xdr:col>
      <xdr:colOff>150879</xdr:colOff>
      <xdr:row>15</xdr:row>
      <xdr:rowOff>160803</xdr:rowOff>
    </xdr:from>
    <xdr:to>
      <xdr:col>19</xdr:col>
      <xdr:colOff>317499</xdr:colOff>
      <xdr:row>15</xdr:row>
      <xdr:rowOff>537835</xdr:rowOff>
    </xdr:to>
    <xdr:sp macro="" textlink="">
      <xdr:nvSpPr>
        <xdr:cNvPr id="3" name="textruta 2">
          <a:extLst>
            <a:ext uri="{FF2B5EF4-FFF2-40B4-BE49-F238E27FC236}">
              <a16:creationId xmlns:a16="http://schemas.microsoft.com/office/drawing/2014/main" id="{F8A4F052-6D2A-4A76-957D-9E05A02DA425}"/>
            </a:ext>
          </a:extLst>
        </xdr:cNvPr>
        <xdr:cNvSpPr txBox="1"/>
      </xdr:nvSpPr>
      <xdr:spPr>
        <a:xfrm>
          <a:off x="13803379" y="6044475"/>
          <a:ext cx="6159433" cy="377032"/>
        </a:xfrm>
        <a:prstGeom prst="rect">
          <a:avLst/>
        </a:prstGeom>
        <a:solidFill>
          <a:schemeClr val="accent4">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300" b="1" baseline="0"/>
            <a:t>Schablonvärden och jämförelsestal uppdaterades i november 2025.</a:t>
          </a:r>
          <a:endParaRPr lang="sv-SE" sz="1300" b="1"/>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B4D1-D76F-47B2-8EC3-DC0A6006A680}">
  <dimension ref="B1:N26"/>
  <sheetViews>
    <sheetView tabSelected="1" zoomScale="96" zoomScaleNormal="96" workbookViewId="0">
      <selection activeCell="J13" sqref="J13"/>
      <extLst>
        <ext xmlns:xlsdti="http://schemas.microsoft.com/office/spreadsheetml/2023/showDataTypeIcons" uri="{77bfe23e-c014-4d31-8a63-9c772dbf06b6}">
          <xlsdti:showDataTypeIcons visible="0"/>
        </ext>
      </extLst>
    </sheetView>
  </sheetViews>
  <sheetFormatPr defaultRowHeight="14.5" x14ac:dyDescent="0.35"/>
  <cols>
    <col min="1" max="1" width="4.81640625" customWidth="1"/>
    <col min="2" max="2" width="32.54296875" customWidth="1"/>
    <col min="3" max="3" width="13.453125" customWidth="1"/>
    <col min="4" max="4" width="13" customWidth="1"/>
    <col min="5" max="5" width="18.1796875" customWidth="1"/>
    <col min="6" max="6" width="4.7265625" customWidth="1"/>
    <col min="7" max="7" width="32.7265625" style="1" customWidth="1"/>
    <col min="8" max="8" width="14.26953125" customWidth="1"/>
    <col min="9" max="9" width="14" customWidth="1"/>
    <col min="10" max="10" width="16.1796875" customWidth="1"/>
    <col min="11" max="11" width="13.26953125" customWidth="1"/>
    <col min="12" max="12" width="20.26953125" customWidth="1"/>
    <col min="13" max="13" width="7.453125" customWidth="1"/>
    <col min="14" max="14" width="44.453125" customWidth="1"/>
  </cols>
  <sheetData>
    <row r="1" spans="2:14" ht="28.5" x14ac:dyDescent="0.65">
      <c r="B1" s="8" t="s">
        <v>44</v>
      </c>
      <c r="N1" s="9" t="s">
        <v>13</v>
      </c>
    </row>
    <row r="2" spans="2:14" ht="22.5" customHeight="1" x14ac:dyDescent="0.35">
      <c r="C2" s="20"/>
      <c r="D2" s="20"/>
      <c r="E2" s="10" t="s">
        <v>37</v>
      </c>
      <c r="F2" s="20"/>
      <c r="G2" s="21"/>
      <c r="H2" s="20"/>
      <c r="I2" s="20"/>
      <c r="J2" s="10" t="s">
        <v>38</v>
      </c>
      <c r="K2" s="11"/>
      <c r="L2" s="11"/>
      <c r="N2" s="25" t="s">
        <v>32</v>
      </c>
    </row>
    <row r="3" spans="2:14" ht="30.75" customHeight="1" x14ac:dyDescent="0.45">
      <c r="B3" s="7"/>
      <c r="C3" s="20"/>
      <c r="D3" s="20"/>
      <c r="F3" s="20"/>
      <c r="G3" s="22" t="s">
        <v>5</v>
      </c>
      <c r="H3" s="23" t="s">
        <v>25</v>
      </c>
      <c r="I3" s="23" t="s">
        <v>26</v>
      </c>
      <c r="J3" s="22" t="s">
        <v>36</v>
      </c>
      <c r="K3" s="24" t="s">
        <v>20</v>
      </c>
      <c r="L3" s="24" t="s">
        <v>2</v>
      </c>
      <c r="N3" s="12" t="s">
        <v>33</v>
      </c>
    </row>
    <row r="4" spans="2:14" ht="18" customHeight="1" x14ac:dyDescent="0.45">
      <c r="B4" s="24" t="s">
        <v>15</v>
      </c>
      <c r="C4" s="23" t="s">
        <v>25</v>
      </c>
      <c r="D4" s="23" t="s">
        <v>26</v>
      </c>
      <c r="E4" s="26" t="s">
        <v>27</v>
      </c>
      <c r="F4" s="20"/>
      <c r="G4" s="20" t="s">
        <v>6</v>
      </c>
      <c r="H4" s="2">
        <v>60</v>
      </c>
      <c r="I4" s="2">
        <v>60</v>
      </c>
      <c r="J4" s="50">
        <v>60</v>
      </c>
      <c r="K4" s="13">
        <v>60</v>
      </c>
      <c r="L4" s="13">
        <v>60</v>
      </c>
    </row>
    <row r="5" spans="2:14" ht="18" customHeight="1" x14ac:dyDescent="0.35">
      <c r="B5" s="20" t="s">
        <v>0</v>
      </c>
      <c r="C5" s="2">
        <v>310</v>
      </c>
      <c r="D5" s="2">
        <v>280</v>
      </c>
      <c r="E5" s="13">
        <v>287</v>
      </c>
      <c r="F5" s="20"/>
      <c r="G5" s="20" t="s">
        <v>7</v>
      </c>
      <c r="H5" s="52">
        <f>SUM(H4-H8)</f>
        <v>58</v>
      </c>
      <c r="I5" s="52">
        <f>SUM(I4-I8)</f>
        <v>58</v>
      </c>
      <c r="J5" s="50">
        <f t="shared" ref="J5:L5" si="0">SUM(J4-J8)</f>
        <v>58</v>
      </c>
      <c r="K5" s="13">
        <f t="shared" si="0"/>
        <v>56</v>
      </c>
      <c r="L5" s="13">
        <f t="shared" si="0"/>
        <v>52</v>
      </c>
    </row>
    <row r="6" spans="2:14" ht="32.25" customHeight="1" x14ac:dyDescent="0.35">
      <c r="B6" s="27" t="s">
        <v>1</v>
      </c>
      <c r="C6" s="2">
        <v>60</v>
      </c>
      <c r="D6" s="2">
        <v>50</v>
      </c>
      <c r="E6" s="13">
        <v>42</v>
      </c>
      <c r="F6" s="20"/>
      <c r="G6" s="20" t="s">
        <v>18</v>
      </c>
      <c r="H6" s="2">
        <v>2</v>
      </c>
      <c r="I6" s="2">
        <v>2</v>
      </c>
      <c r="J6" s="50">
        <v>2</v>
      </c>
      <c r="K6" s="13">
        <v>10</v>
      </c>
      <c r="L6" s="13">
        <v>20</v>
      </c>
    </row>
    <row r="7" spans="2:14" ht="23.25" customHeight="1" x14ac:dyDescent="0.35">
      <c r="B7" s="20" t="s">
        <v>16</v>
      </c>
      <c r="C7" s="2">
        <v>120</v>
      </c>
      <c r="D7" s="2">
        <v>120</v>
      </c>
      <c r="E7" s="13">
        <v>120</v>
      </c>
      <c r="F7" s="20"/>
      <c r="G7" s="20" t="s">
        <v>19</v>
      </c>
      <c r="H7" s="53">
        <f>H6/H4</f>
        <v>3.3333333333333333E-2</v>
      </c>
      <c r="I7" s="53">
        <f>I6/I4</f>
        <v>3.3333333333333333E-2</v>
      </c>
      <c r="J7" s="51">
        <f>J6/J4</f>
        <v>3.3333333333333333E-2</v>
      </c>
      <c r="K7" s="4">
        <f>K6/K4</f>
        <v>0.16666666666666666</v>
      </c>
      <c r="L7" s="4">
        <f>L6/L4</f>
        <v>0.33333333333333331</v>
      </c>
    </row>
    <row r="8" spans="2:14" ht="29.25" customHeight="1" x14ac:dyDescent="0.35">
      <c r="B8" s="30" t="s">
        <v>23</v>
      </c>
      <c r="C8" s="2">
        <v>1</v>
      </c>
      <c r="D8" s="2">
        <v>1</v>
      </c>
      <c r="E8" s="13">
        <v>1</v>
      </c>
      <c r="F8" s="20"/>
      <c r="G8" s="21" t="s">
        <v>8</v>
      </c>
      <c r="H8" s="2">
        <v>2</v>
      </c>
      <c r="I8" s="2">
        <v>2</v>
      </c>
      <c r="J8" s="50">
        <v>2</v>
      </c>
      <c r="K8" s="13">
        <v>4</v>
      </c>
      <c r="L8" s="13">
        <v>8</v>
      </c>
    </row>
    <row r="9" spans="2:14" ht="29.25" customHeight="1" x14ac:dyDescent="0.35">
      <c r="B9" s="30" t="s">
        <v>24</v>
      </c>
      <c r="C9" s="2">
        <v>1</v>
      </c>
      <c r="D9" s="2">
        <v>1</v>
      </c>
      <c r="E9" s="13">
        <v>1</v>
      </c>
      <c r="F9" s="20"/>
      <c r="G9" s="20" t="s">
        <v>12</v>
      </c>
      <c r="H9" s="53">
        <f>H8/H4</f>
        <v>3.3333333333333333E-2</v>
      </c>
      <c r="I9" s="53">
        <f>I8/I4</f>
        <v>3.3333333333333333E-2</v>
      </c>
      <c r="J9" s="49">
        <f>J8/J4</f>
        <v>3.3333333333333333E-2</v>
      </c>
      <c r="K9" s="3">
        <f>K8/K4</f>
        <v>6.6666666666666666E-2</v>
      </c>
      <c r="L9" s="3">
        <f>L8/L4</f>
        <v>0.13333333333333333</v>
      </c>
    </row>
    <row r="10" spans="2:14" ht="29.25" customHeight="1" x14ac:dyDescent="0.35">
      <c r="B10" s="20" t="s">
        <v>22</v>
      </c>
      <c r="C10" s="2">
        <v>300</v>
      </c>
      <c r="D10" s="2">
        <v>300</v>
      </c>
      <c r="E10" s="13">
        <v>300</v>
      </c>
      <c r="F10" s="20"/>
      <c r="G10" s="28" t="s">
        <v>9</v>
      </c>
      <c r="H10" s="29"/>
      <c r="I10" s="29"/>
      <c r="J10" s="29"/>
      <c r="K10" s="29"/>
      <c r="L10" s="29"/>
    </row>
    <row r="11" spans="2:14" ht="30.75" customHeight="1" x14ac:dyDescent="0.35">
      <c r="B11" s="21" t="s">
        <v>3</v>
      </c>
      <c r="C11" s="2">
        <v>10</v>
      </c>
      <c r="D11" s="2">
        <v>10</v>
      </c>
      <c r="E11" s="13">
        <v>10</v>
      </c>
      <c r="F11" s="20"/>
      <c r="G11" s="20" t="s">
        <v>11</v>
      </c>
      <c r="H11" s="2">
        <v>1</v>
      </c>
      <c r="I11" s="2">
        <v>1</v>
      </c>
      <c r="J11" s="50">
        <v>1</v>
      </c>
      <c r="K11" s="13">
        <v>2</v>
      </c>
      <c r="L11" s="13">
        <v>2.5</v>
      </c>
    </row>
    <row r="12" spans="2:14" ht="28.5" customHeight="1" x14ac:dyDescent="0.35">
      <c r="B12" s="20" t="s">
        <v>4</v>
      </c>
      <c r="C12" s="2">
        <v>816</v>
      </c>
      <c r="D12" s="2">
        <v>816</v>
      </c>
      <c r="E12" s="13">
        <v>816</v>
      </c>
      <c r="F12" s="30"/>
      <c r="G12" s="21" t="s">
        <v>45</v>
      </c>
      <c r="H12" s="2">
        <v>0</v>
      </c>
      <c r="I12" s="2">
        <v>0</v>
      </c>
      <c r="J12" s="29"/>
      <c r="K12" s="29"/>
      <c r="L12" s="29"/>
    </row>
    <row r="13" spans="2:14" ht="30.75" customHeight="1" x14ac:dyDescent="0.35">
      <c r="B13" s="21" t="s">
        <v>14</v>
      </c>
      <c r="C13" s="2">
        <v>4000</v>
      </c>
      <c r="D13" s="2">
        <v>4000</v>
      </c>
      <c r="E13" s="13">
        <v>4000</v>
      </c>
      <c r="F13" s="30"/>
      <c r="G13" s="21" t="s">
        <v>10</v>
      </c>
      <c r="H13" s="2">
        <v>0</v>
      </c>
      <c r="I13" s="2">
        <v>0</v>
      </c>
      <c r="J13" s="29"/>
      <c r="K13" s="29"/>
      <c r="L13" s="29"/>
    </row>
    <row r="14" spans="2:14" ht="24.75" customHeight="1" thickBot="1" x14ac:dyDescent="0.4">
      <c r="B14" s="20"/>
      <c r="C14" s="32"/>
      <c r="D14" s="32"/>
      <c r="E14" s="32"/>
      <c r="F14" s="20"/>
      <c r="G14" s="14" t="s">
        <v>42</v>
      </c>
    </row>
    <row r="15" spans="2:14" ht="78.75" customHeight="1" x14ac:dyDescent="0.35">
      <c r="B15" s="54" t="s">
        <v>30</v>
      </c>
      <c r="C15" s="33">
        <f>SUM(C7+C8*C10+C11*C6)</f>
        <v>1020</v>
      </c>
      <c r="D15" s="33">
        <f>SUM(D7+D8*D10+D11*D6)</f>
        <v>920</v>
      </c>
      <c r="E15" s="34">
        <f>SUM(E7+E8*E10+E11*E6)</f>
        <v>840</v>
      </c>
      <c r="F15" s="20"/>
      <c r="G15" s="21" t="s">
        <v>21</v>
      </c>
      <c r="H15" s="31">
        <f>SUM(H6*C15+H11*C13)</f>
        <v>6040</v>
      </c>
      <c r="I15" s="31">
        <f>SUM(I6*D15+I11*D13)</f>
        <v>5840</v>
      </c>
      <c r="J15" s="31">
        <f>SUM(J6*$E$15+J11*$E$13)</f>
        <v>5680</v>
      </c>
      <c r="K15" s="31">
        <f>SUM(K6*$E$15+K11*$E$13)</f>
        <v>16400</v>
      </c>
      <c r="L15" s="31">
        <f>SUM(L6*$E$15+L11*$E$13)</f>
        <v>26800</v>
      </c>
      <c r="M15" s="15"/>
    </row>
    <row r="16" spans="2:14" ht="48" customHeight="1" thickBot="1" x14ac:dyDescent="0.4">
      <c r="B16" s="17" t="s">
        <v>31</v>
      </c>
      <c r="C16" s="35">
        <f>SUM(C12+C9*C10)</f>
        <v>1116</v>
      </c>
      <c r="D16" s="35">
        <f>SUM(D12+D9*D10)</f>
        <v>1116</v>
      </c>
      <c r="E16" s="36">
        <f>SUM(E12+E9*E10)</f>
        <v>1116</v>
      </c>
      <c r="F16" s="20"/>
      <c r="G16" s="21" t="s">
        <v>29</v>
      </c>
      <c r="H16" s="31">
        <f>SUM(H8*$C$5*$C$6)</f>
        <v>37200</v>
      </c>
      <c r="I16" s="31">
        <f>SUM(I8*$C$5*$C$6)</f>
        <v>37200</v>
      </c>
      <c r="J16" s="31">
        <f>SUM(J8*$E$5*$E$6)</f>
        <v>24108</v>
      </c>
      <c r="K16" s="31">
        <f>SUM(K8*$E$5*$E$6)</f>
        <v>48216</v>
      </c>
      <c r="L16" s="31">
        <f>SUM(L8*$E$5*$E$6)</f>
        <v>96432</v>
      </c>
    </row>
    <row r="17" spans="2:14" ht="35.25" customHeight="1" x14ac:dyDescent="0.35">
      <c r="F17" s="20"/>
      <c r="G17" s="21" t="s">
        <v>17</v>
      </c>
      <c r="H17" s="31">
        <f>SUM(H8*C16)</f>
        <v>2232</v>
      </c>
      <c r="I17" s="31">
        <f>SUM(I8*D16)</f>
        <v>2232</v>
      </c>
      <c r="J17" s="31">
        <f>SUM(J8*$E$16)</f>
        <v>2232</v>
      </c>
      <c r="K17" s="31">
        <f>SUM(K8*$E$16)</f>
        <v>4464</v>
      </c>
      <c r="L17" s="31">
        <f>SUM(L8*$E$16)</f>
        <v>8928</v>
      </c>
    </row>
    <row r="18" spans="2:14" ht="20.25" customHeight="1" x14ac:dyDescent="0.35">
      <c r="F18" s="20"/>
      <c r="G18" s="21"/>
    </row>
    <row r="19" spans="2:14" ht="49.5" customHeight="1" thickBot="1" x14ac:dyDescent="0.5">
      <c r="F19" s="20"/>
      <c r="G19" s="22" t="s">
        <v>34</v>
      </c>
      <c r="H19" s="22" t="s">
        <v>39</v>
      </c>
      <c r="I19" s="22" t="s">
        <v>40</v>
      </c>
      <c r="J19" s="22" t="s">
        <v>36</v>
      </c>
      <c r="K19" s="24" t="s">
        <v>20</v>
      </c>
      <c r="L19" s="24" t="s">
        <v>2</v>
      </c>
    </row>
    <row r="20" spans="2:14" ht="50.5" thickBot="1" x14ac:dyDescent="0.4">
      <c r="F20" s="20"/>
      <c r="G20" s="41" t="s">
        <v>43</v>
      </c>
      <c r="H20" s="42">
        <f>SUM(H12+H13+H16+H15+H17)</f>
        <v>45472</v>
      </c>
      <c r="I20" s="42">
        <f>SUM(I12+I13+I16+I15+I17)</f>
        <v>45272</v>
      </c>
      <c r="J20" s="42">
        <f>SUM(J15:J17)</f>
        <v>32020</v>
      </c>
      <c r="K20" s="42">
        <f>SUM(K15:K17)</f>
        <v>69080</v>
      </c>
      <c r="L20" s="43">
        <f>SUM(L15:L17)</f>
        <v>132160</v>
      </c>
    </row>
    <row r="21" spans="2:14" ht="18.5" x14ac:dyDescent="0.35">
      <c r="B21" s="1"/>
      <c r="G21" s="16"/>
      <c r="H21" s="44"/>
      <c r="I21" s="44"/>
      <c r="J21" s="44"/>
      <c r="K21" s="44"/>
      <c r="L21" s="45"/>
    </row>
    <row r="22" spans="2:14" ht="18.5" x14ac:dyDescent="0.35">
      <c r="G22" s="19" t="s">
        <v>41</v>
      </c>
      <c r="H22" s="46">
        <f>SUM(H20/(H4*C5))</f>
        <v>2.444731182795699</v>
      </c>
      <c r="I22" s="46">
        <f>SUM(I20/(I4*D5))</f>
        <v>2.6947619047619047</v>
      </c>
      <c r="J22" s="46">
        <f>SUM(J20/(J4*$E$5))</f>
        <v>1.859465737514518</v>
      </c>
      <c r="K22" s="46">
        <f>SUM(K20/(K4*$E$5))</f>
        <v>4.0116144018583046</v>
      </c>
      <c r="L22" s="37">
        <f>SUM(L20/(L4*$E$5))</f>
        <v>7.6747967479674797</v>
      </c>
    </row>
    <row r="23" spans="2:14" ht="17.5" x14ac:dyDescent="0.35">
      <c r="G23" s="19"/>
      <c r="H23" s="40"/>
      <c r="I23" s="40"/>
      <c r="J23" s="40"/>
      <c r="K23" s="40"/>
      <c r="L23" s="47"/>
      <c r="N23" s="38"/>
    </row>
    <row r="24" spans="2:14" ht="18.5" x14ac:dyDescent="0.35">
      <c r="G24" s="19" t="s">
        <v>28</v>
      </c>
      <c r="H24" s="48">
        <f>SUM(H20/H5)</f>
        <v>784</v>
      </c>
      <c r="I24" s="48">
        <f>SUM(I20/I5)</f>
        <v>780.55172413793105</v>
      </c>
      <c r="J24" s="48">
        <f>SUM(J20/J5)</f>
        <v>552.06896551724139</v>
      </c>
      <c r="K24" s="48">
        <f>SUM(K20/K5)</f>
        <v>1233.5714285714287</v>
      </c>
      <c r="L24" s="39">
        <f>SUM(L20/L5)</f>
        <v>2541.5384615384614</v>
      </c>
    </row>
    <row r="25" spans="2:14" ht="18.5" x14ac:dyDescent="0.35">
      <c r="G25" s="19"/>
      <c r="H25" s="46"/>
      <c r="I25" s="46"/>
      <c r="J25" s="46"/>
      <c r="K25" s="48"/>
      <c r="L25" s="39"/>
    </row>
    <row r="26" spans="2:14" ht="33.5" thickBot="1" x14ac:dyDescent="0.4">
      <c r="G26" s="18" t="s">
        <v>35</v>
      </c>
      <c r="H26" s="5">
        <f>SUM(H20-$J$20)</f>
        <v>13452</v>
      </c>
      <c r="I26" s="5">
        <f>SUM(I20-$J$20)</f>
        <v>13252</v>
      </c>
      <c r="J26" s="5"/>
      <c r="K26" s="5">
        <f>SUM(K20-$J$20)</f>
        <v>37060</v>
      </c>
      <c r="L26" s="6">
        <f>SUM(L20-$J$20)</f>
        <v>100140</v>
      </c>
    </row>
  </sheetData>
  <sheetProtection algorithmName="SHA-512" hashValue="QPjEfH38X9UvjXmw1IwSQxg0JHr5U8tOABP87ca/rBLrIt9uqmARzo2SPtwhSK4/Y1wQitJ/mKO5fgGg8sxM+w==" saltValue="LPfsgDge45gzfZp00Rl6Xg==" spinCount="100000" sheet="1" objects="1" scenarios="1"/>
  <protectedRanges>
    <protectedRange sqref="H4:I4 H6:I6 H8:I8 H11:I13" name="Område2"/>
    <protectedRange sqref="C5:D13" name="Område1"/>
  </protectedRange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c9bf6b0-c037-4e8f-b370-165ec66c887d">SQMHNX6NJ7S5-32260469-19340</_dlc_DocId>
    <_dlc_DocIdUrl xmlns="dc9bf6b0-c037-4e8f-b370-165ec66c887d">
      <Url>https://svdhv.sharepoint.com/Intranet/arbetsrum/A8/_layouts/15/DocIdRedir.aspx?ID=SQMHNX6NJ7S5-32260469-19340</Url>
      <Description>SQMHNX6NJ7S5-32260469-19340</Description>
    </_dlc_DocIdUrl>
    <TaxCatchAll xmlns="dc9bf6b0-c037-4e8f-b370-165ec66c887d" xsi:nil="true"/>
    <lcf76f155ced4ddcb4097134ff3c332f xmlns="4e1b2e0f-9a22-4461-8eb1-2d039a02d3ef">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A24CC8A6FB5DE40B1401CB80A08E11C" ma:contentTypeVersion="9" ma:contentTypeDescription="Skapa ett nytt dokument." ma:contentTypeScope="" ma:versionID="1dcb8e69542492fe053f1ccbd1033df2">
  <xsd:schema xmlns:xsd="http://www.w3.org/2001/XMLSchema" xmlns:xs="http://www.w3.org/2001/XMLSchema" xmlns:p="http://schemas.microsoft.com/office/2006/metadata/properties" xmlns:ns2="4e1b2e0f-9a22-4461-8eb1-2d039a02d3ef" xmlns:ns3="dc9bf6b0-c037-4e8f-b370-165ec66c887d" targetNamespace="http://schemas.microsoft.com/office/2006/metadata/properties" ma:root="true" ma:fieldsID="84bd3887a67aa1296b8c53612acd540e" ns2:_="" ns3:_="">
    <xsd:import namespace="4e1b2e0f-9a22-4461-8eb1-2d039a02d3ef"/>
    <xsd:import namespace="dc9bf6b0-c037-4e8f-b370-165ec66c88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b2e0f-9a22-4461-8eb1-2d039a02d3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0c09989d-0d0d-4800-b825-09a4362058e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9bf6b0-c037-4e8f-b370-165ec66c887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dexed="true"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7a3e6b77-d235-4b30-b632-beec0513760d}" ma:internalName="TaxCatchAll" ma:showField="CatchAllData" ma:web="dc9bf6b0-c037-4e8f-b370-165ec66c887d">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04CC3-223C-4A49-85E6-33D175C3FA31}">
  <ds:schemaRefs>
    <ds:schemaRef ds:uri="http://schemas.microsoft.com/sharepoint/events"/>
  </ds:schemaRefs>
</ds:datastoreItem>
</file>

<file path=customXml/itemProps2.xml><?xml version="1.0" encoding="utf-8"?>
<ds:datastoreItem xmlns:ds="http://schemas.openxmlformats.org/officeDocument/2006/customXml" ds:itemID="{1F35E18D-70FE-4B27-AD83-C2FC52997E39}">
  <ds:schemaRefs>
    <ds:schemaRef ds:uri="http://schemas.microsoft.com/sharepoint/v3/contenttype/forms"/>
  </ds:schemaRefs>
</ds:datastoreItem>
</file>

<file path=customXml/itemProps3.xml><?xml version="1.0" encoding="utf-8"?>
<ds:datastoreItem xmlns:ds="http://schemas.openxmlformats.org/officeDocument/2006/customXml" ds:itemID="{FE5B3043-194A-452F-87F4-27533020C48F}">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25e3b96d-f944-4d96-82e3-ff99979a0fcb"/>
    <ds:schemaRef ds:uri="dc9bf6b0-c037-4e8f-b370-165ec66c887d"/>
    <ds:schemaRef ds:uri="http://www.w3.org/XML/1998/namespace"/>
    <ds:schemaRef ds:uri="http://purl.org/dc/terms/"/>
  </ds:schemaRefs>
</ds:datastoreItem>
</file>

<file path=customXml/itemProps4.xml><?xml version="1.0" encoding="utf-8"?>
<ds:datastoreItem xmlns:ds="http://schemas.openxmlformats.org/officeDocument/2006/customXml" ds:itemID="{72533D25-E686-492E-953B-434326AF98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Mycoplasmakalkyl Dikor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Linnea Borgenvall</dc:creator>
  <cp:keywords/>
  <dc:description/>
  <cp:lastModifiedBy>Lena Stengärde</cp:lastModifiedBy>
  <cp:revision/>
  <cp:lastPrinted>2026-03-02T12:15:54Z</cp:lastPrinted>
  <dcterms:created xsi:type="dcterms:W3CDTF">2018-05-30T09:29:25Z</dcterms:created>
  <dcterms:modified xsi:type="dcterms:W3CDTF">2026-05-12T15:23:15Z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0x0101009A24CC8A6FB5DE40B1401CB80A08E11C</vt:lpwstr>
  </property>
  <property fmtid="{D5CDD505-2E9C-101B-9397-08002B2CF9AE}" pid="3" name="_dlc_DocIdItemGuid">
    <vt:lpwstr>fd76a38f-7c46-4018-8677-ab5b5540fe87</vt:lpwstr>
  </property>
  <property fmtid="{D5CDD505-2E9C-101B-9397-08002B2CF9AE}" pid="4" name="MediaServiceImageTags">
    <vt:lpwstr/>
  </property>
</Properties>
</file>