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D5" i="1" l="1"/>
  <c r="D24" i="1" l="1"/>
  <c r="B15" i="1" s="1"/>
  <c r="E24" i="1" l="1"/>
  <c r="E23" i="1"/>
  <c r="E22" i="1"/>
  <c r="D20" i="1"/>
  <c r="E20" i="1" s="1"/>
  <c r="D18" i="1"/>
  <c r="E18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D7" i="1"/>
  <c r="D6" i="1"/>
  <c r="E6" i="1" s="1"/>
  <c r="D15" i="1" l="1"/>
  <c r="E15" i="1" s="1"/>
  <c r="E8" i="1"/>
  <c r="B14" i="1"/>
  <c r="D14" i="1" s="1"/>
  <c r="E14" i="1" s="1"/>
  <c r="E5" i="1"/>
  <c r="E7" i="1"/>
  <c r="D16" i="1" l="1"/>
  <c r="E16" i="1"/>
  <c r="E26" i="1" s="1"/>
</calcChain>
</file>

<file path=xl/sharedStrings.xml><?xml version="1.0" encoding="utf-8"?>
<sst xmlns="http://schemas.openxmlformats.org/spreadsheetml/2006/main" count="27" uniqueCount="27">
  <si>
    <t>Smågris</t>
  </si>
  <si>
    <t>Sålda grisar per sugga och år:</t>
  </si>
  <si>
    <t>st</t>
  </si>
  <si>
    <t>Direkta kostnader</t>
  </si>
  <si>
    <t>Kvant.</t>
  </si>
  <si>
    <t>Pris</t>
  </si>
  <si>
    <t>Kr/sugga</t>
  </si>
  <si>
    <t>Kr/smågris</t>
  </si>
  <si>
    <t>Rekrytering</t>
  </si>
  <si>
    <t>Semin, galt</t>
  </si>
  <si>
    <t>Suggfoder, MJ NE</t>
  </si>
  <si>
    <t>Smågrisfoder, MJ NE</t>
  </si>
  <si>
    <t>Veterinär, medicin</t>
  </si>
  <si>
    <t>El, värme</t>
  </si>
  <si>
    <t>Strö</t>
  </si>
  <si>
    <t>Övrigt</t>
  </si>
  <si>
    <t>Underhåll</t>
  </si>
  <si>
    <t>Ränta rörelsekapital</t>
  </si>
  <si>
    <t>Ränta djurkapital</t>
  </si>
  <si>
    <t xml:space="preserve">Summa direkta kostnader </t>
  </si>
  <si>
    <t>Arbete</t>
  </si>
  <si>
    <t>Avskrivning &amp; ränta på  bef. byggnader</t>
  </si>
  <si>
    <t>(per suggplats)</t>
  </si>
  <si>
    <t xml:space="preserve">Suggpeng </t>
  </si>
  <si>
    <t>Gödsel, nettovärde</t>
  </si>
  <si>
    <t>Krav på intäkt per smågris</t>
  </si>
  <si>
    <t>Slaktsugga,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</si>
</sst>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0.0"/>
    <numFmt numFmtId="165" formatCode="_-* #,##0\ &quot;kr&quot;_-;\-* #,##0\ &quot;kr&quot;_-;_-* &quot;-&quot;??\ &quot;kr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Antique Olive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/>
    <xf numFmtId="0" fontId="3" fillId="0" borderId="0" xfId="0" applyFont="1" applyFill="1" applyBorder="1" applyProtection="1"/>
    <xf numFmtId="0" fontId="5" fillId="0" borderId="3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/>
    </xf>
    <xf numFmtId="9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/>
    <xf numFmtId="165" fontId="3" fillId="0" borderId="6" xfId="0" applyNumberFormat="1" applyFont="1" applyFill="1" applyBorder="1" applyAlignment="1" applyProtection="1">
      <alignment horizontal="center"/>
    </xf>
    <xf numFmtId="9" fontId="3" fillId="2" borderId="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>
      <alignment horizontal="right"/>
    </xf>
    <xf numFmtId="165" fontId="5" fillId="0" borderId="9" xfId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Protection="1">
      <protection locked="0"/>
    </xf>
    <xf numFmtId="165" fontId="5" fillId="2" borderId="2" xfId="1" applyNumberFormat="1" applyFont="1" applyFill="1" applyBorder="1" applyAlignment="1" applyProtection="1">
      <alignment horizontal="right"/>
      <protection locked="0"/>
    </xf>
    <xf numFmtId="1" fontId="3" fillId="0" borderId="7" xfId="0" applyNumberFormat="1" applyFont="1" applyBorder="1" applyAlignment="1" applyProtection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2" sqref="C12"/>
    </sheetView>
  </sheetViews>
  <sheetFormatPr defaultRowHeight="15"/>
  <cols>
    <col min="1" max="1" width="39.85546875" style="4" bestFit="1" customWidth="1"/>
    <col min="2" max="2" width="11.42578125" style="4" customWidth="1"/>
    <col min="3" max="3" width="8.5703125" style="4" customWidth="1"/>
    <col min="4" max="4" width="11.28515625" style="4" customWidth="1"/>
    <col min="5" max="5" width="14.140625" style="4" customWidth="1"/>
  </cols>
  <sheetData>
    <row r="1" spans="1:5" s="3" customFormat="1" ht="18.75" thickBot="1">
      <c r="A1" s="1" t="s">
        <v>0</v>
      </c>
      <c r="B1" s="2"/>
      <c r="C1" s="2"/>
      <c r="D1" s="2"/>
      <c r="E1" s="2"/>
    </row>
    <row r="2" spans="1:5">
      <c r="A2" s="4" t="s">
        <v>1</v>
      </c>
      <c r="B2" s="41">
        <v>24</v>
      </c>
      <c r="C2" s="4" t="s">
        <v>2</v>
      </c>
    </row>
    <row r="4" spans="1: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pans="1:5">
      <c r="A5" s="4" t="s">
        <v>8</v>
      </c>
      <c r="B5" s="31">
        <v>1</v>
      </c>
      <c r="C5" s="7">
        <v>2750</v>
      </c>
      <c r="D5" s="35">
        <f>PRODUCT(B5*C5)*0.55</f>
        <v>1512.5000000000002</v>
      </c>
      <c r="E5" s="33">
        <f>D5/B2</f>
        <v>63.020833333333343</v>
      </c>
    </row>
    <row r="6" spans="1:5">
      <c r="A6" s="4" t="s">
        <v>9</v>
      </c>
      <c r="B6" s="31">
        <v>1</v>
      </c>
      <c r="C6" s="7">
        <v>300</v>
      </c>
      <c r="D6" s="32">
        <f>(B6*C6)</f>
        <v>300</v>
      </c>
      <c r="E6" s="34">
        <f>D6/B2</f>
        <v>12.5</v>
      </c>
    </row>
    <row r="7" spans="1:5">
      <c r="A7" s="4" t="s">
        <v>10</v>
      </c>
      <c r="B7" s="8">
        <v>13500</v>
      </c>
      <c r="C7" s="9">
        <v>0.24</v>
      </c>
      <c r="D7" s="32">
        <f t="shared" ref="D7:D13" si="0">PRODUCT(B7*C7)</f>
        <v>3240</v>
      </c>
      <c r="E7" s="34">
        <f>D7/B2</f>
        <v>135</v>
      </c>
    </row>
    <row r="8" spans="1:5">
      <c r="A8" s="4" t="s">
        <v>11</v>
      </c>
      <c r="B8" s="8">
        <v>9000</v>
      </c>
      <c r="C8" s="9">
        <v>0.35</v>
      </c>
      <c r="D8" s="32">
        <f t="shared" si="0"/>
        <v>3150</v>
      </c>
      <c r="E8" s="34">
        <f>D8/B2</f>
        <v>131.25</v>
      </c>
    </row>
    <row r="9" spans="1:5">
      <c r="A9" s="4" t="s">
        <v>12</v>
      </c>
      <c r="B9" s="31">
        <v>1</v>
      </c>
      <c r="C9" s="8">
        <v>700</v>
      </c>
      <c r="D9" s="32">
        <f t="shared" si="0"/>
        <v>700</v>
      </c>
      <c r="E9" s="34">
        <f>D9/B2</f>
        <v>29.166666666666668</v>
      </c>
    </row>
    <row r="10" spans="1:5">
      <c r="A10" s="4" t="s">
        <v>13</v>
      </c>
      <c r="B10" s="31">
        <v>1</v>
      </c>
      <c r="C10" s="8">
        <v>650</v>
      </c>
      <c r="D10" s="32">
        <f t="shared" si="0"/>
        <v>650</v>
      </c>
      <c r="E10" s="34">
        <f>D10/B2</f>
        <v>27.083333333333332</v>
      </c>
    </row>
    <row r="11" spans="1:5">
      <c r="A11" s="4" t="s">
        <v>14</v>
      </c>
      <c r="B11" s="31">
        <v>1</v>
      </c>
      <c r="C11" s="8">
        <v>315</v>
      </c>
      <c r="D11" s="32">
        <f t="shared" si="0"/>
        <v>315</v>
      </c>
      <c r="E11" s="34">
        <f>D11/B2</f>
        <v>13.125</v>
      </c>
    </row>
    <row r="12" spans="1:5">
      <c r="A12" s="4" t="s">
        <v>15</v>
      </c>
      <c r="B12" s="31">
        <v>1</v>
      </c>
      <c r="C12" s="8">
        <v>500</v>
      </c>
      <c r="D12" s="32">
        <f t="shared" si="0"/>
        <v>500</v>
      </c>
      <c r="E12" s="34">
        <f>D12/B2</f>
        <v>20.833333333333332</v>
      </c>
    </row>
    <row r="13" spans="1:5">
      <c r="A13" s="4" t="s">
        <v>16</v>
      </c>
      <c r="B13" s="31">
        <v>1</v>
      </c>
      <c r="C13" s="8">
        <v>300</v>
      </c>
      <c r="D13" s="32">
        <f t="shared" si="0"/>
        <v>300</v>
      </c>
      <c r="E13" s="34">
        <f>D13/B2</f>
        <v>12.5</v>
      </c>
    </row>
    <row r="14" spans="1:5">
      <c r="A14" s="4" t="s">
        <v>17</v>
      </c>
      <c r="B14" s="10">
        <f>(+D7+D8+D9+D10+D11+D12+D13+D18)*0.1</f>
        <v>1178</v>
      </c>
      <c r="C14" s="11">
        <v>0.04</v>
      </c>
      <c r="D14" s="35">
        <f>B14*C14</f>
        <v>47.12</v>
      </c>
      <c r="E14" s="34">
        <f>D14/B2</f>
        <v>1.9633333333333332</v>
      </c>
    </row>
    <row r="15" spans="1:5">
      <c r="A15" s="12" t="s">
        <v>18</v>
      </c>
      <c r="B15" s="13">
        <f>((C5/2)+D24)</f>
        <v>2265</v>
      </c>
      <c r="C15" s="14">
        <v>0.04</v>
      </c>
      <c r="D15" s="43">
        <f>B15*C15</f>
        <v>90.600000000000009</v>
      </c>
      <c r="E15" s="36">
        <f>D15/B2</f>
        <v>3.7750000000000004</v>
      </c>
    </row>
    <row r="16" spans="1:5">
      <c r="A16" s="15" t="s">
        <v>19</v>
      </c>
      <c r="B16" s="16"/>
      <c r="C16" s="16"/>
      <c r="D16" s="37">
        <f>SUM(D5:D15)</f>
        <v>10805.220000000001</v>
      </c>
      <c r="E16" s="37">
        <f>SUM(E5:E15)</f>
        <v>450.21749999999997</v>
      </c>
    </row>
    <row r="17" spans="1:5">
      <c r="B17" s="16"/>
      <c r="C17" s="16"/>
      <c r="D17" s="17"/>
      <c r="E17" s="17"/>
    </row>
    <row r="18" spans="1:5">
      <c r="A18" s="18" t="s">
        <v>20</v>
      </c>
      <c r="B18" s="19">
        <v>13</v>
      </c>
      <c r="C18" s="20">
        <v>225</v>
      </c>
      <c r="D18" s="21">
        <f>B18*C18</f>
        <v>2925</v>
      </c>
      <c r="E18" s="22">
        <f>D18/B2</f>
        <v>121.875</v>
      </c>
    </row>
    <row r="19" spans="1:5">
      <c r="B19" s="16"/>
      <c r="C19" s="38"/>
      <c r="D19" s="17"/>
      <c r="E19" s="17"/>
    </row>
    <row r="20" spans="1:5">
      <c r="A20" s="18" t="s">
        <v>21</v>
      </c>
      <c r="B20" s="39" t="s">
        <v>22</v>
      </c>
      <c r="C20" s="19">
        <v>58000</v>
      </c>
      <c r="D20" s="21">
        <f>(C20/2*0.05)+(C20/15)</f>
        <v>5316.6666666666661</v>
      </c>
      <c r="E20" s="21">
        <f>D20/B2</f>
        <v>221.52777777777774</v>
      </c>
    </row>
    <row r="21" spans="1:5">
      <c r="A21" s="18"/>
      <c r="B21" s="16"/>
      <c r="C21" s="38"/>
      <c r="D21" s="23"/>
      <c r="E21" s="23"/>
    </row>
    <row r="22" spans="1:5">
      <c r="A22" s="18" t="s">
        <v>23</v>
      </c>
      <c r="B22" s="16"/>
      <c r="C22" s="38"/>
      <c r="D22" s="42">
        <v>1000</v>
      </c>
      <c r="E22" s="24">
        <f>D22/B2</f>
        <v>41.666666666666664</v>
      </c>
    </row>
    <row r="23" spans="1:5">
      <c r="A23" s="18" t="s">
        <v>24</v>
      </c>
      <c r="B23" s="16"/>
      <c r="C23" s="16"/>
      <c r="D23" s="42">
        <v>100</v>
      </c>
      <c r="E23" s="24">
        <f>D23/B2</f>
        <v>4.166666666666667</v>
      </c>
    </row>
    <row r="24" spans="1:5">
      <c r="A24" s="18" t="s">
        <v>26</v>
      </c>
      <c r="B24" s="19">
        <v>178</v>
      </c>
      <c r="C24" s="30">
        <v>10</v>
      </c>
      <c r="D24" s="42">
        <f>(B24*C24)/2</f>
        <v>890</v>
      </c>
      <c r="E24" s="21">
        <f>D24/B2</f>
        <v>37.083333333333336</v>
      </c>
    </row>
    <row r="25" spans="1:5" ht="15.75" thickBot="1">
      <c r="B25" s="16"/>
      <c r="C25" s="16"/>
      <c r="D25" s="25"/>
      <c r="E25" s="25"/>
    </row>
    <row r="26" spans="1:5" ht="16.5" thickBot="1">
      <c r="A26" s="26" t="s">
        <v>25</v>
      </c>
      <c r="B26" s="27"/>
      <c r="C26" s="40"/>
      <c r="E26" s="28">
        <f>(E16+E18+E20)-(E22+E23+E24)</f>
        <v>710.70361111111106</v>
      </c>
    </row>
    <row r="27" spans="1:5">
      <c r="B27" s="16"/>
      <c r="C27" s="16"/>
      <c r="D27" s="29"/>
      <c r="E27" s="29"/>
    </row>
  </sheetData>
  <sheetProtection password="DD0D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2016-02-01T10:15:20Z</dcterms:modified>
</cp:coreProperties>
</file>